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0f74bfde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nded Cost" sheetId="1" r:id="R3e0643263ad241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$#,##0.00;[Red]($#,##0.00);-"/>
    <x:numFmt numFmtId="201" formatCode="#,##0"/>
    <x:numFmt numFmtId="202" formatCode="$0.00"/>
    <x:numFmt numFmtId="203" formatCode="0.0%"/>
    <x:numFmt numFmtId="204" formatCode="$#,##0.00"/>
    <x:numFmt numFmtId="205" formatCode="0.0000%"/>
    <x:numFmt numFmtId="206" formatCode="#,##0.00"/>
    <x:numFmt numFmtId="207" formatCode="0.0%;[Red](0.0%);-"/>
    <x:numFmt numFmtId="208" formatCode="0.00x"/>
  </x:numFmts>
  <x:fonts count="11">
    <x:font>
      <x:sz val="11"/>
      <x:name val="Carlito"/>
    </x:font>
    <x:font>
      <x:sz val="10"/>
      <x:color rgb="FF26332E"/>
      <x:name val="Arial"/>
    </x:font>
    <x:font>
      <x:b/>
      <x:sz val="16"/>
      <x:color rgb="FF143D32"/>
      <x:name val="Arial"/>
    </x:font>
    <x:font>
      <x:i/>
      <x:sz val="10"/>
      <x:color rgb="FF56655F"/>
      <x:name val="Arial"/>
    </x:font>
    <x:font>
      <x:b/>
      <x:sz val="11"/>
      <x:color rgb="FF143D32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43D32"/>
      <x:name val="Arial"/>
    </x:font>
    <x:font>
      <x:i/>
      <x:sz val="9"/>
      <x:color rgb="FF8B2F20"/>
      <x:name val="Arial"/>
    </x:font>
    <x:font>
      <x:sz val="9"/>
      <x:color rgb="FF56655F"/>
      <x:name val="Arial"/>
    </x:font>
    <x:font>
      <x:sz val="8"/>
      <x:color rgb="FF56655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8F1ED"/>
      </x:patternFill>
    </x:fill>
    <x:fill>
      <x:patternFill patternType="solid">
        <x:fgColor rgb="FF143D32"/>
      </x:patternFill>
    </x:fill>
    <x:fill>
      <x:patternFill patternType="solid">
        <x:fgColor rgb="FF276955"/>
      </x:patternFill>
    </x:fill>
    <x:fill>
      <x:patternFill patternType="solid">
        <x:fgColor rgb="FFFFF2CC"/>
      </x:patternFill>
    </x:fill>
    <x:fill>
      <x:patternFill patternType="solid">
        <x:fgColor rgb="FFF7F2E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96A24"/>
      </x:bottom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6" fillId="5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200" fontId="7" fillId="6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207" fontId="1" fillId="6" borderId="0" xfId="0" applyNumberFormat="1" applyFont="1" applyFill="1" applyBorder="1" applyAlignment="1">
      <x:alignment vertical="center"/>
    </x:xf>
    <x:xf numFmtId="207" fontId="7" fillId="6" borderId="0" xfId="0" applyNumberFormat="1" applyFont="1" applyFill="1" applyBorder="1" applyAlignment="1">
      <x:alignment vertical="center"/>
    </x:xf>
    <x:xf numFmtId="208" fontId="6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ddb6b6e8f4556" /><Relationship Type="http://schemas.openxmlformats.org/officeDocument/2006/relationships/theme" Target="/xl/theme/theme1.xml" Id="Rc62fd78473654590" /><Relationship Type="http://schemas.openxmlformats.org/officeDocument/2006/relationships/sharedStrings" Target="/xl/sharedStrings.xml" Id="R1649e68a8e044557" /><Relationship Type="http://schemas.openxmlformats.org/officeDocument/2006/relationships/worksheet" Target="/xl/worksheets/sheet1.xml" Id="R3e0643263ad241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29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9" hidden="0" customWidth="1"/>
    <x:col min="8" max="8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Pet Product Landed-Cost Calculator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 t="str">
        <x:v>Editable USD model for an import shipment from China. Yellow cells are buyer inputs; formulas recalculate totals and per-unit cost.</x:v>
      </x:c>
      <x:c r="B3" s="2"/>
      <x:c r="C3" s="2"/>
      <x:c r="D3" s="2"/>
      <x:c r="E3" s="2"/>
      <x:c r="F3" s="2"/>
      <x:c r="G3" s="2"/>
      <x:c r="H3" s="2"/>
    </x:row>
    <x:row r="4">
      <x:c r="A4" s="5"/>
      <x:c r="B4" s="5"/>
      <x:c r="C4" s="5"/>
      <x:c r="D4" s="5"/>
      <x:c r="E4" s="5"/>
      <x:c r="F4" s="5"/>
      <x:c r="G4" s="5"/>
      <x:c r="H4" s="5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7" t="str">
        <x:v>Estimated landed cost</x:v>
      </x:c>
      <x:c r="B6" s="8" t="n">
        <x:f>D33</x:f>
        <x:v>8694.58</x:v>
      </x:c>
      <x:c r="C6" s="7" t="str">
        <x:v>Cost per unit</x:v>
      </x:c>
      <x:c r="D6" s="8" t="n">
        <x:f>E33</x:f>
        <x:v>8.69458</x:v>
      </x:c>
      <x:c r="E6" s="7" t="str">
        <x:v>Quantity</x:v>
      </x:c>
      <x:c r="F6" s="9" t="n">
        <x:f>B10</x:f>
        <x:v>1000</x:v>
      </x:c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>
      <x:c r="A8" s="12" t="str">
        <x:v>Editable assumptions</x:v>
      </x:c>
      <x:c r="B8" s="12" t="str">
        <x:v>Value</x:v>
      </x:c>
      <x:c r="C8" s="12" t="str">
        <x:v>Unit</x:v>
      </x:c>
      <x:c r="D8" s="12" t="str">
        <x:v>Basis / date</x:v>
      </x:c>
      <x:c r="E8" s="12" t="str"/>
      <x:c r="F8" s="12" t="str"/>
      <x:c r="G8" s="12" t="str"/>
      <x:c r="H8" s="12" t="str"/>
    </x:row>
    <x:row r="9">
      <x:c r="A9" s="14" t="str">
        <x:v>Input</x:v>
      </x:c>
      <x:c r="B9" s="14" t="str">
        <x:v>Value</x:v>
      </x:c>
      <x:c r="C9" s="14" t="str">
        <x:v>Unit</x:v>
      </x:c>
      <x:c r="D9" s="14" t="str">
        <x:v>Basis / date</x:v>
      </x:c>
      <x:c r="E9" s="2"/>
      <x:c r="F9" s="2"/>
      <x:c r="G9" s="2"/>
      <x:c r="H9" s="2"/>
    </x:row>
    <x:row r="10">
      <x:c r="A10" s="2" t="str">
        <x:v>Quantity</x:v>
      </x:c>
      <x:c r="B10" s="17" t="n">
        <x:v>1000</x:v>
      </x:c>
      <x:c r="C10" s="2" t="str">
        <x:v>units</x:v>
      </x:c>
      <x:c r="D10" s="2" t="str">
        <x:v>Worked example</x:v>
      </x:c>
      <x:c r="E10" s="2"/>
      <x:c r="F10" s="2"/>
      <x:c r="G10" s="2"/>
      <x:c r="H10" s="2"/>
    </x:row>
    <x:row r="11">
      <x:c r="A11" s="2" t="str">
        <x:v>Unit purchase price</x:v>
      </x:c>
      <x:c r="B11" s="18" t="n">
        <x:v>4.8</x:v>
      </x:c>
      <x:c r="C11" s="2" t="str">
        <x:v>USD per unit</x:v>
      </x:c>
      <x:c r="D11" s="2" t="str">
        <x:v>Supplier quote assumption</x:v>
      </x:c>
      <x:c r="E11" s="2"/>
      <x:c r="F11" s="2"/>
      <x:c r="G11" s="2"/>
      <x:c r="H11" s="2"/>
    </x:row>
    <x:row r="12">
      <x:c r="A12" s="2" t="str">
        <x:v>Packaging</x:v>
      </x:c>
      <x:c r="B12" s="18" t="n">
        <x:v>0.35</x:v>
      </x:c>
      <x:c r="C12" s="2" t="str">
        <x:v>USD per unit</x:v>
      </x:c>
      <x:c r="D12" s="2" t="str">
        <x:v>Packaging quote assumption</x:v>
      </x:c>
      <x:c r="E12" s="2"/>
      <x:c r="F12" s="2"/>
      <x:c r="G12" s="2"/>
      <x:c r="H12" s="2"/>
    </x:row>
    <x:row r="13">
      <x:c r="A13" s="2" t="str">
        <x:v>Import duty rate</x:v>
      </x:c>
      <x:c r="B13" s="19" t="n">
        <x:v>0.075</x:v>
      </x:c>
      <x:c r="C13" s="2" t="str">
        <x:v>% of customs value</x:v>
      </x:c>
      <x:c r="D13" s="2" t="str">
        <x:v>Example only; verify current HTS rate</x:v>
      </x:c>
      <x:c r="E13" s="2"/>
      <x:c r="F13" s="2"/>
      <x:c r="G13" s="2"/>
      <x:c r="H13" s="2"/>
    </x:row>
    <x:row r="14">
      <x:c r="A14" s="2" t="str">
        <x:v>Shipment mode</x:v>
      </x:c>
      <x:c r="B14" s="16" t="str">
        <x:v>Ocean</x:v>
      </x:c>
      <x:c r="C14" s="2" t="str">
        <x:v>Ocean / Air / Courier</x:v>
      </x:c>
      <x:c r="D14" s="2" t="str">
        <x:v>Controls HMF in this model</x:v>
      </x:c>
      <x:c r="E14" s="2"/>
      <x:c r="F14" s="2"/>
      <x:c r="G14" s="2"/>
      <x:c r="H14" s="2"/>
    </x:row>
    <x:row r="15">
      <x:c r="A15" s="2" t="str">
        <x:v>Customs value</x:v>
      </x:c>
      <x:c r="B15" s="20" t="n">
        <x:f>B10*B11</x:f>
        <x:v>4800</x:v>
      </x:c>
      <x:c r="C15" s="2" t="str">
        <x:v>USD</x:v>
      </x:c>
      <x:c r="D15" s="2" t="str">
        <x:v>Price paid/payable basis; review additions with broker</x:v>
      </x:c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11" t="str">
        <x:v>Cost build</x:v>
      </x:c>
      <x:c r="B17" s="11" t="str">
        <x:v>Rate / flat input</x:v>
      </x:c>
      <x:c r="C17" s="11" t="str">
        <x:v>Basis / quantity</x:v>
      </x:c>
      <x:c r="D17" s="11" t="str">
        <x:v>Total USD</x:v>
      </x:c>
      <x:c r="E17" s="11" t="str">
        <x:v>Per unit</x:v>
      </x:c>
      <x:c r="F17" s="11" t="str">
        <x:v>Cost owner</x:v>
      </x:c>
      <x:c r="G17" s="11" t="str">
        <x:v>Model note</x:v>
      </x:c>
      <x:c r="H17" s="11" t="str">
        <x:v>Source</x:v>
      </x:c>
    </x:row>
    <x:row r="18">
      <x:c r="A18" s="14" t="str">
        <x:v>Component</x:v>
      </x:c>
      <x:c r="B18" s="14" t="str">
        <x:v>Rate / flat input</x:v>
      </x:c>
      <x:c r="C18" s="14" t="str">
        <x:v>Basis / quantity</x:v>
      </x:c>
      <x:c r="D18" s="14" t="str">
        <x:v>Total USD</x:v>
      </x:c>
      <x:c r="E18" s="14" t="str">
        <x:v>Per unit</x:v>
      </x:c>
      <x:c r="F18" s="14" t="str">
        <x:v>Cost owner</x:v>
      </x:c>
      <x:c r="G18" s="14" t="str">
        <x:v>Model note</x:v>
      </x:c>
      <x:c r="H18" s="14" t="str">
        <x:v>Source</x:v>
      </x:c>
    </x:row>
    <x:row r="19">
      <x:c r="A19" s="2" t="str">
        <x:v>Product purchase</x:v>
      </x:c>
      <x:c r="B19" s="20" t="n">
        <x:f>B11</x:f>
        <x:v>4.8</x:v>
      </x:c>
      <x:c r="C19" s="24" t="n">
        <x:f>B10</x:f>
        <x:v>1000</x:v>
      </x:c>
      <x:c r="D19" s="25" t="n">
        <x:f>B19*C19</x:f>
        <x:v>4800</x:v>
      </x:c>
      <x:c r="E19" s="25" t="n">
        <x:f>D19/$B$10</x:f>
        <x:v>4.8</x:v>
      </x:c>
      <x:c r="F19" s="2" t="str">
        <x:v>Buyer / supplier</x:v>
      </x:c>
      <x:c r="G19" s="2" t="str">
        <x:v>Invoice value</x:v>
      </x:c>
      <x:c r="H19" s="2" t="str">
        <x:v>Supplier quote</x:v>
      </x:c>
    </x:row>
    <x:row r="20">
      <x:c r="A20" s="2" t="str">
        <x:v>Packaging</x:v>
      </x:c>
      <x:c r="B20" s="20" t="n">
        <x:f>B12</x:f>
        <x:v>0.35</x:v>
      </x:c>
      <x:c r="C20" s="24" t="n">
        <x:f>B10</x:f>
        <x:v>1000</x:v>
      </x:c>
      <x:c r="D20" s="25" t="n">
        <x:f>B20*C20</x:f>
        <x:v>350</x:v>
      </x:c>
      <x:c r="E20" s="25" t="n">
        <x:f>D20/$B$10</x:f>
        <x:v>0.35</x:v>
      </x:c>
      <x:c r="F20" s="2" t="str">
        <x:v>Buyer / supplier</x:v>
      </x:c>
      <x:c r="G20" s="2" t="str">
        <x:v>Approved retail and transport packaging</x:v>
      </x:c>
      <x:c r="H20" s="2" t="str">
        <x:v>Packaging quote</x:v>
      </x:c>
    </x:row>
    <x:row r="21">
      <x:c r="A21" s="2" t="str">
        <x:v>Inspection</x:v>
      </x:c>
      <x:c r="B21" s="23" t="n">
        <x:v>280</x:v>
      </x:c>
      <x:c r="C21" s="24" t="n">
        <x:v>1</x:v>
      </x:c>
      <x:c r="D21" s="25" t="n">
        <x:f>B21*C21</x:f>
        <x:v>280</x:v>
      </x:c>
      <x:c r="E21" s="25" t="n">
        <x:f>D21/$B$10</x:f>
        <x:v>0.28</x:v>
      </x:c>
      <x:c r="F21" s="2" t="str">
        <x:v>Buyer</x:v>
      </x:c>
      <x:c r="G21" s="2" t="str">
        <x:v>Flat example input</x:v>
      </x:c>
      <x:c r="H21" s="2" t="str">
        <x:v>Inspection quotation</x:v>
      </x:c>
    </x:row>
    <x:row r="22">
      <x:c r="A22" s="2" t="str">
        <x:v>Samples and courier</x:v>
      </x:c>
      <x:c r="B22" s="23" t="n">
        <x:v>120</x:v>
      </x:c>
      <x:c r="C22" s="24" t="n">
        <x:v>1</x:v>
      </x:c>
      <x:c r="D22" s="25" t="n">
        <x:f>B22*C22</x:f>
        <x:v>120</x:v>
      </x:c>
      <x:c r="E22" s="25" t="n">
        <x:f>D22/$B$10</x:f>
        <x:v>0.12</x:v>
      </x:c>
      <x:c r="F22" s="2" t="str">
        <x:v>Buyer</x:v>
      </x:c>
      <x:c r="G22" s="2" t="str">
        <x:v>Development and courier allowance</x:v>
      </x:c>
      <x:c r="H22" s="2" t="str">
        <x:v>Courier invoice / quote</x:v>
      </x:c>
    </x:row>
    <x:row r="23">
      <x:c r="A23" s="2" t="str">
        <x:v>Origin transport and export</x:v>
      </x:c>
      <x:c r="B23" s="23" t="n">
        <x:v>260</x:v>
      </x:c>
      <x:c r="C23" s="24" t="n">
        <x:v>1</x:v>
      </x:c>
      <x:c r="D23" s="25" t="n">
        <x:f>B23*C23</x:f>
        <x:v>260</x:v>
      </x:c>
      <x:c r="E23" s="25" t="n">
        <x:f>D23/$B$10</x:f>
        <x:v>0.26</x:v>
      </x:c>
      <x:c r="F23" s="2" t="str">
        <x:v>Buyer / supplier</x:v>
      </x:c>
      <x:c r="G23" s="2" t="str">
        <x:v>Pickup, export and origin handling</x:v>
      </x:c>
      <x:c r="H23" s="2" t="str">
        <x:v>Forwarder quotation</x:v>
      </x:c>
    </x:row>
    <x:row r="24">
      <x:c r="A24" s="2" t="str">
        <x:v>International freight</x:v>
      </x:c>
      <x:c r="B24" s="23" t="n">
        <x:v>1850</x:v>
      </x:c>
      <x:c r="C24" s="24" t="n">
        <x:v>1</x:v>
      </x:c>
      <x:c r="D24" s="25" t="n">
        <x:f>B24*C24</x:f>
        <x:v>1850</x:v>
      </x:c>
      <x:c r="E24" s="25" t="n">
        <x:f>D24/$B$10</x:f>
        <x:v>1.85</x:v>
      </x:c>
      <x:c r="F24" s="2" t="str">
        <x:v>Buyer</x:v>
      </x:c>
      <x:c r="G24" s="2" t="str">
        <x:v>Enter current route-specific quote</x:v>
      </x:c>
      <x:c r="H24" s="2" t="str">
        <x:v>Freight quotation</x:v>
      </x:c>
    </x:row>
    <x:row r="25">
      <x:c r="A25" s="2" t="str">
        <x:v>Cargo insurance</x:v>
      </x:c>
      <x:c r="B25" s="23" t="n">
        <x:v>40</x:v>
      </x:c>
      <x:c r="C25" s="24" t="n">
        <x:v>1</x:v>
      </x:c>
      <x:c r="D25" s="25" t="n">
        <x:f>B25*C25</x:f>
        <x:v>40</x:v>
      </x:c>
      <x:c r="E25" s="25" t="n">
        <x:f>D25/$B$10</x:f>
        <x:v>0.04</x:v>
      </x:c>
      <x:c r="F25" s="2" t="str">
        <x:v>Buyer</x:v>
      </x:c>
      <x:c r="G25" s="2" t="str">
        <x:v>Enter current cargo cover</x:v>
      </x:c>
      <x:c r="H25" s="2" t="str">
        <x:v>Insurance quotation</x:v>
      </x:c>
    </x:row>
    <x:row r="26">
      <x:c r="A26" s="2" t="str">
        <x:v>Customs duty</x:v>
      </x:c>
      <x:c r="B26" s="22" t="n">
        <x:f>B13</x:f>
        <x:v>0.075</x:v>
      </x:c>
      <x:c r="C26" s="24" t="n">
        <x:f>B15</x:f>
        <x:v>4800</x:v>
      </x:c>
      <x:c r="D26" s="25" t="n">
        <x:f>B26*C26</x:f>
        <x:v>360</x:v>
      </x:c>
      <x:c r="E26" s="25" t="n">
        <x:f>D26/$B$10</x:f>
        <x:v>0.36</x:v>
      </x:c>
      <x:c r="F26" s="2" t="str">
        <x:v>Importer</x:v>
      </x:c>
      <x:c r="G26" s="2" t="str">
        <x:v>Example rate; classification controls</x:v>
      </x:c>
      <x:c r="H26" s="2" t="str">
        <x:v>USITC HTS / broker</x:v>
      </x:c>
    </x:row>
    <x:row r="27">
      <x:c r="A27" s="2" t="str">
        <x:v>Merchandise Processing Fee</x:v>
      </x:c>
      <x:c r="B27" s="21" t="n">
        <x:v>0.003464</x:v>
      </x:c>
      <x:c r="C27" s="24" t="n">
        <x:f>B15</x:f>
        <x:v>4800</x:v>
      </x:c>
      <x:c r="D27" s="25" t="n">
        <x:f>MAX(33.58,MIN(651.50,B27*C27))</x:f>
        <x:v>33.58</x:v>
      </x:c>
      <x:c r="E27" s="25" t="n">
        <x:f>D27/$B$10</x:f>
        <x:v>0.03358</x:v>
      </x:c>
      <x:c r="F27" s="2" t="str">
        <x:v>Importer</x:v>
      </x:c>
      <x:c r="G27" s="2" t="str">
        <x:v>Current formal-entry rate with published min/max</x:v>
      </x:c>
      <x:c r="H27" s="2" t="str">
        <x:v>CBP, 2026-02-13</x:v>
      </x:c>
    </x:row>
    <x:row r="28">
      <x:c r="A28" s="2" t="str">
        <x:v>Harbor Maintenance Fee</x:v>
      </x:c>
      <x:c r="B28" s="21" t="n">
        <x:v>0.00125</x:v>
      </x:c>
      <x:c r="C28" s="24" t="n">
        <x:f>B15</x:f>
        <x:v>4800</x:v>
      </x:c>
      <x:c r="D28" s="25" t="n">
        <x:f>IF(B14="Ocean",B28*C28,0)</x:f>
        <x:v>6</x:v>
      </x:c>
      <x:c r="E28" s="25" t="n">
        <x:f>D28/$B$10</x:f>
        <x:v>0.006</x:v>
      </x:c>
      <x:c r="F28" s="2" t="str">
        <x:v>Importer</x:v>
      </x:c>
      <x:c r="G28" s="2" t="str">
        <x:v>Ocean cargo only in this model</x:v>
      </x:c>
      <x:c r="H28" s="2" t="str">
        <x:v>CBP, 2026-02-13</x:v>
      </x:c>
    </x:row>
    <x:row r="29">
      <x:c r="A29" s="2" t="str">
        <x:v>Customs broker and filing</x:v>
      </x:c>
      <x:c r="B29" s="23" t="n">
        <x:v>175</x:v>
      </x:c>
      <x:c r="C29" s="24" t="n">
        <x:v>1</x:v>
      </x:c>
      <x:c r="D29" s="25" t="n">
        <x:f>B29*C29</x:f>
        <x:v>175</x:v>
      </x:c>
      <x:c r="E29" s="25" t="n">
        <x:f>D29/$B$10</x:f>
        <x:v>0.175</x:v>
      </x:c>
      <x:c r="F29" s="2" t="str">
        <x:v>Importer</x:v>
      </x:c>
      <x:c r="G29" s="2" t="str">
        <x:v>Broker and filing allowance</x:v>
      </x:c>
      <x:c r="H29" s="2" t="str">
        <x:v>Broker quotation</x:v>
      </x:c>
    </x:row>
    <x:row r="30">
      <x:c r="A30" s="2" t="str">
        <x:v>Warehouse and final delivery</x:v>
      </x:c>
      <x:c r="B30" s="23" t="n">
        <x:v>420</x:v>
      </x:c>
      <x:c r="C30" s="24" t="n">
        <x:v>1</x:v>
      </x:c>
      <x:c r="D30" s="25" t="n">
        <x:f>B30*C30</x:f>
        <x:v>420</x:v>
      </x:c>
      <x:c r="E30" s="25" t="n">
        <x:f>D30/$B$10</x:f>
        <x:v>0.42</x:v>
      </x:c>
      <x:c r="F30" s="2" t="str">
        <x:v>Buyer</x:v>
      </x:c>
      <x:c r="G30" s="2" t="str">
        <x:v>Destination warehouse delivery</x:v>
      </x:c>
      <x:c r="H30" s="2" t="str">
        <x:v>Carrier / warehouse quote</x:v>
      </x:c>
    </x:row>
    <x:row r="31">
      <x:c r="A31" s="2" t="str">
        <x:v>Storage / demurrage</x:v>
      </x:c>
      <x:c r="B31" s="23" t="n">
        <x:v>0</x:v>
      </x:c>
      <x:c r="C31" s="24" t="n">
        <x:v>1</x:v>
      </x:c>
      <x:c r="D31" s="25" t="n">
        <x:f>B31*C31</x:f>
        <x:v>0</x:v>
      </x:c>
      <x:c r="E31" s="25" t="n">
        <x:f>D31/$B$10</x:f>
        <x:v>0</x:v>
      </x:c>
      <x:c r="F31" s="2" t="str">
        <x:v>Buyer</x:v>
      </x:c>
      <x:c r="G31" s="2" t="str">
        <x:v>Enter only when supported</x:v>
      </x:c>
      <x:c r="H31" s="2" t="str">
        <x:v>Terminal / warehouse invoice</x:v>
      </x:c>
    </x:row>
    <x:row r="32">
      <x:c r="A32" s="2" t="str">
        <x:v>Other verified cost</x:v>
      </x:c>
      <x:c r="B32" s="23" t="n">
        <x:v>0</x:v>
      </x:c>
      <x:c r="C32" s="24" t="n">
        <x:v>1</x:v>
      </x:c>
      <x:c r="D32" s="25" t="n">
        <x:f>B32*C32</x:f>
        <x:v>0</x:v>
      </x:c>
      <x:c r="E32" s="25" t="n">
        <x:f>D32/$B$10</x:f>
        <x:v>0</x:v>
      </x:c>
      <x:c r="F32" s="2" t="str">
        <x:v>Buyer</x:v>
      </x:c>
      <x:c r="G32" s="2" t="str">
        <x:v>Keep identified and documented</x:v>
      </x:c>
      <x:c r="H32" s="2" t="str">
        <x:v>Verified source</x:v>
      </x:c>
    </x:row>
    <x:row r="33">
      <x:c r="A33" s="27" t="str">
        <x:v>Estimated landed cost</x:v>
      </x:c>
      <x:c r="B33" s="27"/>
      <x:c r="C33" s="27"/>
      <x:c r="D33" s="28" t="n">
        <x:f>SUM(D19:D32)</x:f>
        <x:v>8694.58</x:v>
      </x:c>
      <x:c r="E33" s="28" t="n">
        <x:f>D33/$B$10</x:f>
        <x:v>8.69458</x:v>
      </x:c>
      <x:c r="F33" s="27"/>
      <x:c r="G33" s="27"/>
      <x:c r="H33" s="27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11" t="str">
        <x:v>Quantity comparison</x:v>
      </x:c>
      <x:c r="B36" s="11" t="str">
        <x:v>500 units</x:v>
      </x:c>
      <x:c r="C36" s="11" t="str">
        <x:v>1,000 units</x:v>
      </x:c>
      <x:c r="D36" s="11" t="str">
        <x:v>2,000 units</x:v>
      </x:c>
      <x:c r="E36" s="11" t="str"/>
      <x:c r="F36" s="11" t="str"/>
      <x:c r="G36" s="11" t="str"/>
      <x:c r="H36" s="11" t="str"/>
    </x:row>
    <x:row r="37">
      <x:c r="A37" s="14" t="str">
        <x:v>Model input</x:v>
      </x:c>
      <x:c r="B37" s="14" t="str">
        <x:v>500 units</x:v>
      </x:c>
      <x:c r="C37" s="14" t="str">
        <x:v>1,000 units</x:v>
      </x:c>
      <x:c r="D37" s="14" t="str">
        <x:v>2,000 units</x:v>
      </x:c>
      <x:c r="E37" s="2"/>
      <x:c r="F37" s="2"/>
      <x:c r="G37" s="2"/>
      <x:c r="H37" s="2"/>
    </x:row>
    <x:row r="38">
      <x:c r="A38" s="2" t="str">
        <x:v>Quantity</x:v>
      </x:c>
      <x:c r="B38" s="17" t="n">
        <x:v>500</x:v>
      </x:c>
      <x:c r="C38" s="17" t="n">
        <x:v>1000</x:v>
      </x:c>
      <x:c r="D38" s="17" t="n">
        <x:v>2000</x:v>
      </x:c>
      <x:c r="E38" s="2"/>
      <x:c r="F38" s="2"/>
      <x:c r="G38" s="2"/>
      <x:c r="H38" s="2"/>
    </x:row>
    <x:row r="39">
      <x:c r="A39" s="2" t="str">
        <x:v>Unit purchase price</x:v>
      </x:c>
      <x:c r="B39" s="23" t="n">
        <x:v>5.2</x:v>
      </x:c>
      <x:c r="C39" s="23" t="n">
        <x:v>4.8</x:v>
      </x:c>
      <x:c r="D39" s="23" t="n">
        <x:v>4.45</x:v>
      </x:c>
      <x:c r="E39" s="2"/>
      <x:c r="F39" s="2"/>
      <x:c r="G39" s="2"/>
      <x:c r="H39" s="2"/>
    </x:row>
    <x:row r="40">
      <x:c r="A40" s="2" t="str">
        <x:v>Packaging per unit</x:v>
      </x:c>
      <x:c r="B40" s="23" t="n">
        <x:v>0.42</x:v>
      </x:c>
      <x:c r="C40" s="23" t="n">
        <x:v>0.35</x:v>
      </x:c>
      <x:c r="D40" s="23" t="n">
        <x:v>0.3</x:v>
      </x:c>
      <x:c r="E40" s="2"/>
      <x:c r="F40" s="2"/>
      <x:c r="G40" s="2"/>
      <x:c r="H40" s="2"/>
    </x:row>
    <x:row r="41">
      <x:c r="A41" s="2" t="str">
        <x:v>International freight</x:v>
      </x:c>
      <x:c r="B41" s="23" t="n">
        <x:v>1350</x:v>
      </x:c>
      <x:c r="C41" s="23" t="n">
        <x:v>1850</x:v>
      </x:c>
      <x:c r="D41" s="23" t="n">
        <x:v>2700</x:v>
      </x:c>
      <x:c r="E41" s="2"/>
      <x:c r="F41" s="2"/>
      <x:c r="G41" s="2"/>
      <x:c r="H41" s="2"/>
    </x:row>
    <x:row r="42">
      <x:c r="A42" s="2" t="str">
        <x:v>Other fixed costs</x:v>
      </x:c>
      <x:c r="B42" s="23" t="n">
        <x:v>1145</x:v>
      </x:c>
      <x:c r="C42" s="23" t="n">
        <x:v>1295</x:v>
      </x:c>
      <x:c r="D42" s="23" t="n">
        <x:v>1700</x:v>
      </x:c>
      <x:c r="E42" s="2"/>
      <x:c r="F42" s="2"/>
      <x:c r="G42" s="2"/>
      <x:c r="H42" s="2"/>
    </x:row>
    <x:row r="43">
      <x:c r="A43" s="2" t="str">
        <x:v>Duty rate</x:v>
      </x:c>
      <x:c r="B43" s="19" t="n">
        <x:v>0.075</x:v>
      </x:c>
      <x:c r="C43" s="19" t="n">
        <x:v>0.075</x:v>
      </x:c>
      <x:c r="D43" s="19" t="n">
        <x:v>0.075</x:v>
      </x:c>
      <x:c r="E43" s="2"/>
      <x:c r="F43" s="2"/>
      <x:c r="G43" s="2"/>
      <x:c r="H43" s="2"/>
    </x:row>
    <x:row r="44">
      <x:c r="A44" s="2" t="str">
        <x:v>Customs value</x:v>
      </x:c>
      <x:c r="B44" s="25" t="n">
        <x:f>B38*B39</x:f>
        <x:v>2600</x:v>
      </x:c>
      <x:c r="C44" s="25" t="n">
        <x:f>C38*C39</x:f>
        <x:v>4800</x:v>
      </x:c>
      <x:c r="D44" s="25" t="n">
        <x:f>D38*D39</x:f>
        <x:v>8900</x:v>
      </x:c>
      <x:c r="E44" s="2"/>
      <x:c r="F44" s="2"/>
      <x:c r="G44" s="2"/>
      <x:c r="H44" s="2"/>
    </x:row>
    <x:row r="45">
      <x:c r="A45" s="2" t="str">
        <x:v>Duty</x:v>
      </x:c>
      <x:c r="B45" s="25" t="n">
        <x:f>B44*B43</x:f>
        <x:v>195</x:v>
      </x:c>
      <x:c r="C45" s="25" t="n">
        <x:f>C44*C43</x:f>
        <x:v>360</x:v>
      </x:c>
      <x:c r="D45" s="25" t="n">
        <x:f>D44*D43</x:f>
        <x:v>667.5</x:v>
      </x:c>
      <x:c r="E45" s="2"/>
      <x:c r="F45" s="2"/>
      <x:c r="G45" s="2"/>
      <x:c r="H45" s="2"/>
    </x:row>
    <x:row r="46">
      <x:c r="A46" s="2" t="str">
        <x:v>MPF</x:v>
      </x:c>
      <x:c r="B46" s="25" t="n">
        <x:f>MAX(33.58,MIN(651.50,B44*0.003464))</x:f>
        <x:v>33.58</x:v>
      </x:c>
      <x:c r="C46" s="25" t="n">
        <x:f>MAX(33.58,MIN(651.50,C44*0.003464))</x:f>
        <x:v>33.58</x:v>
      </x:c>
      <x:c r="D46" s="25" t="n">
        <x:f>MAX(33.58,MIN(651.50,D44*0.003464))</x:f>
        <x:v>33.58</x:v>
      </x:c>
      <x:c r="E46" s="2"/>
      <x:c r="F46" s="2"/>
      <x:c r="G46" s="2"/>
      <x:c r="H46" s="2"/>
    </x:row>
    <x:row r="47">
      <x:c r="A47" s="2" t="str">
        <x:v>HMF</x:v>
      </x:c>
      <x:c r="B47" s="25" t="n">
        <x:f>B44*0.00125</x:f>
        <x:v>3.25</x:v>
      </x:c>
      <x:c r="C47" s="25" t="n">
        <x:f>C44*0.00125</x:f>
        <x:v>6</x:v>
      </x:c>
      <x:c r="D47" s="25" t="n">
        <x:f>D44*0.00125</x:f>
        <x:v>11.125</x:v>
      </x:c>
      <x:c r="E47" s="2"/>
      <x:c r="F47" s="2"/>
      <x:c r="G47" s="2"/>
      <x:c r="H47" s="2"/>
    </x:row>
    <x:row r="48">
      <x:c r="A48" s="27" t="str">
        <x:v>Estimated landed cost</x:v>
      </x:c>
      <x:c r="B48" s="28" t="n">
        <x:f>B44+B38*B40+B41+B42+B45+B46+B47</x:f>
        <x:v>5536.83</x:v>
      </x:c>
      <x:c r="C48" s="28" t="n">
        <x:f>C44+C38*C40+C41+C42+C45+C46+C47</x:f>
        <x:v>8694.58</x:v>
      </x:c>
      <x:c r="D48" s="28" t="n">
        <x:f>D44+D38*D40+D41+D42+D45+D46+D47</x:f>
        <x:v>14612.205</x:v>
      </x:c>
      <x:c r="E48" s="2"/>
      <x:c r="F48" s="2"/>
      <x:c r="G48" s="2"/>
      <x:c r="H48" s="2"/>
    </x:row>
    <x:row r="49">
      <x:c r="A49" s="27" t="str">
        <x:v>Cost per unit</x:v>
      </x:c>
      <x:c r="B49" s="28" t="n">
        <x:f>B48/B38</x:f>
        <x:v>11.07366</x:v>
      </x:c>
      <x:c r="C49" s="28" t="n">
        <x:f>C48/C38</x:f>
        <x:v>8.69458</x:v>
      </x:c>
      <x:c r="D49" s="28" t="n">
        <x:f>D48/D38</x:f>
        <x:v>7.3061025</x:v>
      </x:c>
      <x:c r="E49" s="2"/>
      <x:c r="F49" s="2"/>
      <x:c r="G49" s="2"/>
      <x:c r="H49" s="2"/>
    </x:row>
    <x:row r="50">
      <x:c r="A50" s="27" t="str">
        <x:v>Change vs 1,000 units</x:v>
      </x:c>
      <x:c r="B50" s="32" t="n">
        <x:f>B49/$C$49-1</x:f>
        <x:v>0.2736279383247955</x:v>
      </x:c>
      <x:c r="C50" s="32" t="n">
        <x:f>0</x:f>
        <x:v>0</x:v>
      </x:c>
      <x:c r="D50" s="32" t="n">
        <x:f>D49/$C$49-1</x:f>
        <x:v>-0.15969460284453074</x:v>
      </x:c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11" t="str">
        <x:v>Freight and duty sensitivity</x:v>
      </x:c>
      <x:c r="B53" s="11" t="str">
        <x:v>Base</x:v>
      </x:c>
      <x:c r="C53" s="11" t="str">
        <x:v>Freight +25%</x:v>
      </x:c>
      <x:c r="D53" s="11" t="str">
        <x:v>Duty +5 pts</x:v>
      </x:c>
      <x:c r="E53" s="11" t="str">
        <x:v>Combined</x:v>
      </x:c>
      <x:c r="F53" s="11" t="str"/>
      <x:c r="G53" s="11" t="str"/>
      <x:c r="H53" s="11" t="str"/>
    </x:row>
    <x:row r="54">
      <x:c r="A54" s="14" t="str">
        <x:v>Driver / result</x:v>
      </x:c>
      <x:c r="B54" s="14" t="str">
        <x:v>Base</x:v>
      </x:c>
      <x:c r="C54" s="14" t="str">
        <x:v>Freight +25%</x:v>
      </x:c>
      <x:c r="D54" s="14" t="str">
        <x:v>Duty +5 pts</x:v>
      </x:c>
      <x:c r="E54" s="14" t="str">
        <x:v>Combined</x:v>
      </x:c>
      <x:c r="F54" s="2"/>
      <x:c r="G54" s="2"/>
      <x:c r="H54" s="2"/>
    </x:row>
    <x:row r="55">
      <x:c r="A55" s="2" t="str">
        <x:v>Freight multiplier</x:v>
      </x:c>
      <x:c r="B55" s="33" t="n">
        <x:v>1</x:v>
      </x:c>
      <x:c r="C55" s="33" t="n">
        <x:v>1.25</x:v>
      </x:c>
      <x:c r="D55" s="33" t="n">
        <x:v>1</x:v>
      </x:c>
      <x:c r="E55" s="33" t="n">
        <x:v>1.25</x:v>
      </x:c>
      <x:c r="F55" s="2"/>
      <x:c r="G55" s="2"/>
      <x:c r="H55" s="2"/>
    </x:row>
    <x:row r="56">
      <x:c r="A56" s="2" t="str">
        <x:v>Duty rate</x:v>
      </x:c>
      <x:c r="B56" s="19" t="n">
        <x:v>0.075</x:v>
      </x:c>
      <x:c r="C56" s="19" t="n">
        <x:v>0.075</x:v>
      </x:c>
      <x:c r="D56" s="19" t="n">
        <x:v>0.125</x:v>
      </x:c>
      <x:c r="E56" s="19" t="n">
        <x:v>0.125</x:v>
      </x:c>
      <x:c r="F56" s="2"/>
      <x:c r="G56" s="2"/>
      <x:c r="H56" s="2"/>
    </x:row>
    <x:row r="57">
      <x:c r="A57" s="27" t="str">
        <x:v>Estimated landed cost</x:v>
      </x:c>
      <x:c r="B57" s="28" t="n">
        <x:f>$D$33-$D$24-$D$26+($D$24*B55)+($B$15*B56)</x:f>
        <x:v>8694.58</x:v>
      </x:c>
      <x:c r="C57" s="28" t="n">
        <x:f>$D$33-$D$24-$D$26+($D$24*C55)+($B$15*C56)</x:f>
        <x:v>9157.08</x:v>
      </x:c>
      <x:c r="D57" s="28" t="n">
        <x:f>$D$33-$D$24-$D$26+($D$24*D55)+($B$15*D56)</x:f>
        <x:v>8934.58</x:v>
      </x:c>
      <x:c r="E57" s="28" t="n">
        <x:f>$D$33-$D$24-$D$26+($D$24*E55)+($B$15*E56)</x:f>
        <x:v>9397.08</x:v>
      </x:c>
      <x:c r="F57" s="2"/>
      <x:c r="G57" s="2"/>
      <x:c r="H57" s="2"/>
    </x:row>
    <x:row r="58">
      <x:c r="A58" s="27" t="str">
        <x:v>Cost per unit</x:v>
      </x:c>
      <x:c r="B58" s="28" t="n">
        <x:f>B57/$B$10</x:f>
        <x:v>8.69458</x:v>
      </x:c>
      <x:c r="C58" s="28" t="n">
        <x:f>C57/$B$10</x:f>
        <x:v>9.15708</x:v>
      </x:c>
      <x:c r="D58" s="28" t="n">
        <x:f>D57/$B$10</x:f>
        <x:v>8.93458</x:v>
      </x:c>
      <x:c r="E58" s="28" t="n">
        <x:f>E57/$B$10</x:f>
        <x:v>9.39708</x:v>
      </x:c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 ht="27" customHeight="1">
      <x:c r="A60" s="37" t="str">
        <x:v>Verify HTS classification, duty treatment, current fees and customs value with a licensed customs broker. This workbook is an estimate, not a customs entry or legal advice.</x:v>
      </x:c>
      <x:c r="B60" s="38"/>
      <x:c r="C60" s="38"/>
      <x:c r="D60" s="38"/>
      <x:c r="E60" s="38"/>
      <x:c r="F60" s="38"/>
      <x:c r="G60" s="38"/>
      <x:c r="H60" s="38"/>
    </x:row>
    <x:row r="61" ht="27" customHeight="1">
      <x:c r="A61" s="39" t="str">
        <x:v>Sources: U.S. Commercial Service landed-cost guidance; CBP customs value and user-fee guidance; USITC 2026 HTS; ICC Incoterms 2020.</x:v>
      </x:c>
      <x:c r="B61" s="38"/>
      <x:c r="C61" s="38"/>
      <x:c r="D61" s="38"/>
      <x:c r="E61" s="38"/>
      <x:c r="F61" s="38"/>
      <x:c r="G61" s="38"/>
      <x:c r="H61" s="38"/>
    </x:row>
    <x:row r="62" ht="27" customHeight="1">
      <x:c r="A62" s="40" t="str">
        <x:v>Source URLs: https://www.trade.gov/determine-total-export-price | https://www.help.cbp.gov/s/article/Article-1162 | https://www.help.cbp.gov/s/article/Article-1225 | https://hts.usitc.gov/ | https://library.iccwbo.org/content/tfb/BOOKS/BK_0049/BK_0049_04_RulesAny.htm</x:v>
      </x:c>
      <x:c r="B62" s="38"/>
      <x:c r="C62" s="38"/>
      <x:c r="D62" s="38"/>
      <x:c r="E62" s="38"/>
      <x:c r="F62" s="38"/>
      <x:c r="G62" s="38"/>
      <x:c r="H62" s="38"/>
    </x:row>
  </x:sheetData>
  <x:mergeCells>
    <x:mergeCell ref="A3:H3"/>
    <x:mergeCell ref="A33:C33"/>
    <x:mergeCell ref="A60:H60"/>
    <x:mergeCell ref="A61:H61"/>
    <x:mergeCell ref="A62:H62"/>
  </x:mergeCells>
  <x:pageMargins left="0.7" right="0.7" top="0.75" bottom="0.75" header="0.3" footer="0.3"/>
</x:worksheet>
</file>